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5D75EB59-7583-4655-B026-A6EF33910BD6}" xr6:coauthVersionLast="45" xr6:coauthVersionMax="45" xr10:uidLastSave="{00000000-0000-0000-0000-000000000000}"/>
  <bookViews>
    <workbookView xWindow="-108" yWindow="-108" windowWidth="23256" windowHeight="12576" xr2:uid="{5A0BDECF-A18E-4709-997E-2BCCDC4C08F3}"/>
  </bookViews>
  <sheets>
    <sheet name="NE01C18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xlnm._FilterDatabase" localSheetId="0" hidden="1">NE01C182003!#REF!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K22" i="1" s="1"/>
  <c r="I22" i="1"/>
  <c r="F22" i="1"/>
  <c r="G22" i="1" s="1"/>
  <c r="E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3" i="1"/>
  <c r="G13" i="1"/>
  <c r="J11" i="1"/>
  <c r="I11" i="1"/>
  <c r="F11" i="1"/>
  <c r="E11" i="1"/>
  <c r="I10" i="1"/>
  <c r="E10" i="1"/>
  <c r="J2" i="1"/>
  <c r="I2" i="1"/>
  <c r="F2" i="1"/>
  <c r="F3" i="1" s="1"/>
  <c r="J3" i="1" s="1"/>
  <c r="E2" i="1"/>
  <c r="E3" i="1" s="1"/>
  <c r="I3" i="1" s="1"/>
</calcChain>
</file>

<file path=xl/sharedStrings.xml><?xml version="1.0" encoding="utf-8"?>
<sst xmlns="http://schemas.openxmlformats.org/spreadsheetml/2006/main" count="22" uniqueCount="18">
  <si>
    <t>Tipo de columna</t>
  </si>
  <si>
    <t>Bloque</t>
  </si>
  <si>
    <t>Año</t>
  </si>
  <si>
    <t>Mes</t>
  </si>
  <si>
    <t>Producción de gas natural</t>
  </si>
  <si>
    <t>(Millones de pies cúbicos diarios)</t>
  </si>
  <si>
    <t>Lote</t>
  </si>
  <si>
    <t>Var. %</t>
  </si>
  <si>
    <t>Gas natural</t>
  </si>
  <si>
    <t>Lote 88 - Camisea - Mercado Interno</t>
  </si>
  <si>
    <t>Lote 56 - Camisea - Exportación</t>
  </si>
  <si>
    <t>Lote 57</t>
  </si>
  <si>
    <t>Lote X</t>
  </si>
  <si>
    <t>Lote 31 C</t>
  </si>
  <si>
    <t>Lote Z- 2B</t>
  </si>
  <si>
    <t>Lote VI - VII</t>
  </si>
  <si>
    <t>Otros</t>
  </si>
  <si>
    <t>Fuente: INEI, Perupetro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</si>
</sst>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7" fontId="5" fillId="0" borderId="0" xfId="1" applyNumberFormat="1" applyFont="1" applyAlignment="1" applyProtection="1">
      <alignment horizontal="center"/>
      <protection locked="0"/>
    </xf>
    <xf numFmtId="17" fontId="5" fillId="0" borderId="0" xfId="1" applyNumberFormat="1" applyFont="1" applyAlignment="1" applyProtection="1">
      <alignment horizontal="center" vertical="center"/>
      <protection locked="0"/>
    </xf>
    <xf numFmtId="1" fontId="5" fillId="0" borderId="0" xfId="1" applyNumberFormat="1" applyFont="1" applyAlignment="1" applyProtection="1">
      <alignment horizontal="center"/>
      <protection locked="0"/>
    </xf>
    <xf numFmtId="0" fontId="3" fillId="0" borderId="0" xfId="0" applyFont="1"/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0" xfId="0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1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9" fillId="2" borderId="0" xfId="0" applyFont="1" applyFill="1" applyAlignment="1">
      <alignment vertical="top"/>
    </xf>
  </cellXfs>
  <cellStyles count="2">
    <cellStyle name="Diseño_Base Mineria 2" xfId="1" xr:uid="{25EF4B96-B05E-4422-AC5D-C6559ADBA3C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5">
          <cell r="L25">
            <v>-10.084134703985569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964D-AC31-4F46-94C2-7CF4C1DEDA4D}">
  <sheetPr>
    <pageSetUpPr fitToPage="1"/>
  </sheetPr>
  <dimension ref="A1:LA24"/>
  <sheetViews>
    <sheetView tabSelected="1" zoomScale="115" zoomScaleNormal="115" workbookViewId="0">
      <pane xSplit="3" ySplit="4" topLeftCell="D5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baseColWidth="10" defaultColWidth="11.44140625" defaultRowHeight="14.4" x14ac:dyDescent="0.3"/>
  <cols>
    <col min="1" max="1" width="24.5546875" style="6" customWidth="1"/>
    <col min="2" max="2" width="28.44140625" customWidth="1"/>
    <col min="3" max="3" width="3.44140625" customWidth="1"/>
    <col min="4" max="4" width="4.109375" customWidth="1"/>
    <col min="5" max="5" width="9.33203125" customWidth="1"/>
    <col min="6" max="7" width="9" customWidth="1"/>
    <col min="8" max="8" width="3.6640625" customWidth="1"/>
    <col min="9" max="11" width="9" customWidth="1"/>
  </cols>
  <sheetData>
    <row r="1" spans="1:313" s="6" customFormat="1" x14ac:dyDescent="0.3">
      <c r="A1" s="1" t="s">
        <v>0</v>
      </c>
      <c r="B1" s="2"/>
      <c r="C1" s="3"/>
      <c r="D1" s="4"/>
      <c r="E1" s="4" t="s">
        <v>1</v>
      </c>
      <c r="F1" s="4" t="s">
        <v>1</v>
      </c>
      <c r="G1" s="4"/>
      <c r="H1" s="4"/>
      <c r="I1" s="4" t="s">
        <v>1</v>
      </c>
      <c r="J1" s="4" t="s">
        <v>1</v>
      </c>
      <c r="K1" s="4"/>
      <c r="L1" s="3"/>
      <c r="M1" s="3"/>
      <c r="N1" s="5" t="s">
        <v>2</v>
      </c>
      <c r="O1" s="5">
        <v>2020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</row>
    <row r="2" spans="1:313" s="6" customFormat="1" x14ac:dyDescent="0.3">
      <c r="A2" s="1"/>
      <c r="B2" s="2"/>
      <c r="C2" s="3"/>
      <c r="D2" s="3"/>
      <c r="E2" s="3">
        <f>DATE(O1-1,O2,1)</f>
        <v>43525</v>
      </c>
      <c r="F2" s="3">
        <f>DATE(O1,O2,1)</f>
        <v>43891</v>
      </c>
      <c r="G2" s="3"/>
      <c r="H2" s="3"/>
      <c r="I2" s="3">
        <f>DATE(O1-1,1,1)</f>
        <v>43466</v>
      </c>
      <c r="J2" s="3">
        <f>DATE(O1,1,1)</f>
        <v>43831</v>
      </c>
      <c r="K2" s="3"/>
      <c r="L2" s="3"/>
      <c r="M2" s="3"/>
      <c r="N2" s="5" t="s">
        <v>3</v>
      </c>
      <c r="O2" s="5">
        <v>3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</row>
    <row r="3" spans="1:313" s="6" customFormat="1" x14ac:dyDescent="0.3">
      <c r="B3" s="2"/>
      <c r="C3" s="3"/>
      <c r="D3" s="3"/>
      <c r="E3" s="3">
        <f>E2</f>
        <v>43525</v>
      </c>
      <c r="F3" s="3">
        <f>F2</f>
        <v>43891</v>
      </c>
      <c r="G3" s="3"/>
      <c r="H3" s="3"/>
      <c r="I3" s="3">
        <f>E3</f>
        <v>43525</v>
      </c>
      <c r="J3" s="3">
        <f>F3</f>
        <v>43891</v>
      </c>
      <c r="K3" s="3"/>
      <c r="L3" s="3"/>
      <c r="M3" s="3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</row>
    <row r="8" spans="1:313" ht="21" x14ac:dyDescent="0.4">
      <c r="B8" s="7" t="s">
        <v>4</v>
      </c>
      <c r="C8" s="7"/>
      <c r="D8" s="7"/>
      <c r="E8" s="7"/>
      <c r="F8" s="7"/>
      <c r="G8" s="7"/>
      <c r="H8" s="7"/>
      <c r="I8" s="7"/>
      <c r="J8" s="7"/>
      <c r="K8" s="7"/>
    </row>
    <row r="9" spans="1:313" ht="21.75" customHeight="1" x14ac:dyDescent="0.3">
      <c r="B9" s="8" t="s">
        <v>5</v>
      </c>
      <c r="C9" s="8"/>
      <c r="D9" s="8"/>
      <c r="E9" s="8"/>
      <c r="F9" s="8"/>
      <c r="G9" s="8"/>
      <c r="H9" s="8"/>
      <c r="I9" s="8"/>
      <c r="J9" s="8"/>
      <c r="K9" s="8"/>
    </row>
    <row r="10" spans="1:313" ht="17.25" customHeight="1" x14ac:dyDescent="0.3">
      <c r="B10" s="9" t="s">
        <v>6</v>
      </c>
      <c r="C10" s="10"/>
      <c r="D10" s="11"/>
      <c r="E10" s="12" t="str">
        <f>CHOOSE($O$2,"Enero","Febrero","Marzo","Abril","Mayo","Junio","Julio","Agosto","Setiembre","Octubre","Noviembre","Diciembre")</f>
        <v>Marzo</v>
      </c>
      <c r="F10" s="12"/>
      <c r="G10" s="12"/>
      <c r="H10" s="11"/>
      <c r="I10" s="12" t="str">
        <f>IF("Enero - "&amp;CHOOSE($O$2,"Enero","Febrero","Marzo","Abril","Mayo","Junio","Julio","Agosto","Setiembre","Octubre","Noviembre","Diciembre")="Enero - Junio","I Semestre",IF("Enero - "&amp;CHOOSE($O$2,"Enero","Febrero","Marzo","Abril","Mayo","Junio","Julio","Agosto","Setiembre","Octubre","Noviembre","Diciembre")="Enero - Marzo","I Trim.","Enero - "&amp;CHOOSE($O$2,"Enero","Febrero","Marzo","Abril","Mayo","Junio","Julio","Agosto","Setiembre","Octubre","Noviembre","Diciembre")))</f>
        <v>I Trim.</v>
      </c>
      <c r="J10" s="12"/>
      <c r="K10" s="12"/>
    </row>
    <row r="11" spans="1:313" ht="15" customHeight="1" x14ac:dyDescent="0.3">
      <c r="B11" s="13"/>
      <c r="C11" s="14"/>
      <c r="D11" s="15"/>
      <c r="E11" s="16">
        <f>$O$1-1</f>
        <v>2019</v>
      </c>
      <c r="F11" s="16">
        <f>$O$1</f>
        <v>2020</v>
      </c>
      <c r="G11" s="17" t="s">
        <v>7</v>
      </c>
      <c r="H11" s="17"/>
      <c r="I11" s="16">
        <f>$O$1-1</f>
        <v>2019</v>
      </c>
      <c r="J11" s="16">
        <f>$O$1</f>
        <v>2020</v>
      </c>
      <c r="K11" s="17" t="s">
        <v>7</v>
      </c>
    </row>
    <row r="12" spans="1:313" ht="6" customHeight="1" x14ac:dyDescent="0.3"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313" ht="17.25" customHeight="1" x14ac:dyDescent="0.3">
      <c r="A13" s="6">
        <v>300</v>
      </c>
      <c r="B13" s="19" t="s">
        <v>8</v>
      </c>
      <c r="C13" s="18"/>
      <c r="D13" s="20"/>
      <c r="E13" s="21">
        <v>1194.7257082000001</v>
      </c>
      <c r="F13" s="21">
        <v>903.31003999999984</v>
      </c>
      <c r="G13" s="22">
        <f t="shared" ref="G13" si="0">IFERROR(F13/E13*100-100,"n.d.")</f>
        <v>-24.391847116025772</v>
      </c>
      <c r="H13" s="20"/>
      <c r="I13" s="21">
        <v>1258.0811558033333</v>
      </c>
      <c r="J13" s="21">
        <v>1118.7836281648351</v>
      </c>
      <c r="K13" s="22">
        <f>[1]NE01C112003!L25</f>
        <v>-10.084134703985569</v>
      </c>
    </row>
    <row r="14" spans="1:313" ht="13.5" customHeight="1" x14ac:dyDescent="0.3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313" ht="12.75" customHeight="1" x14ac:dyDescent="0.3">
      <c r="A15" s="23">
        <v>302</v>
      </c>
      <c r="B15" s="18" t="s">
        <v>9</v>
      </c>
      <c r="C15" s="22"/>
      <c r="D15" s="24"/>
      <c r="E15" s="24">
        <v>581.7749781</v>
      </c>
      <c r="F15" s="24">
        <v>386.681825</v>
      </c>
      <c r="G15" s="25">
        <f t="shared" ref="G15:G22" si="1">IFERROR(F15/E15*100-100,"n.d.")</f>
        <v>-33.534125812208089</v>
      </c>
      <c r="H15" s="24"/>
      <c r="I15" s="24">
        <v>593.63667223444452</v>
      </c>
      <c r="J15" s="24">
        <v>517.5286690538461</v>
      </c>
      <c r="K15" s="25">
        <f t="shared" ref="K15:K22" si="2">IFERROR(J15/I15*100-100,"n.d.")</f>
        <v>-12.820637056354428</v>
      </c>
    </row>
    <row r="16" spans="1:313" x14ac:dyDescent="0.3">
      <c r="A16" s="6">
        <v>303</v>
      </c>
      <c r="B16" s="18" t="s">
        <v>10</v>
      </c>
      <c r="C16" s="25"/>
      <c r="D16" s="24"/>
      <c r="E16" s="24">
        <v>382.35558609999998</v>
      </c>
      <c r="F16" s="24">
        <v>315.7147847</v>
      </c>
      <c r="G16" s="25">
        <f t="shared" si="1"/>
        <v>-17.429012108788953</v>
      </c>
      <c r="H16" s="24"/>
      <c r="I16" s="24">
        <v>419.23435317444449</v>
      </c>
      <c r="J16" s="24">
        <v>369.5112850637363</v>
      </c>
      <c r="K16" s="25">
        <f t="shared" si="2"/>
        <v>-11.860446963423882</v>
      </c>
    </row>
    <row r="17" spans="1:11" x14ac:dyDescent="0.3">
      <c r="A17" s="6">
        <v>315</v>
      </c>
      <c r="B17" s="18" t="s">
        <v>11</v>
      </c>
      <c r="C17" s="25"/>
      <c r="D17" s="24"/>
      <c r="E17" s="24">
        <v>181.194827</v>
      </c>
      <c r="F17" s="24">
        <v>163.64117809999999</v>
      </c>
      <c r="G17" s="25">
        <f t="shared" si="1"/>
        <v>-9.6877207758254684</v>
      </c>
      <c r="H17" s="24"/>
      <c r="I17" s="24">
        <v>192.13091595555557</v>
      </c>
      <c r="J17" s="24">
        <v>184.81629156153843</v>
      </c>
      <c r="K17" s="25">
        <f t="shared" si="2"/>
        <v>-3.8071043161576341</v>
      </c>
    </row>
    <row r="18" spans="1:11" x14ac:dyDescent="0.3">
      <c r="A18" s="6">
        <v>309</v>
      </c>
      <c r="B18" s="18" t="s">
        <v>12</v>
      </c>
      <c r="C18" s="25"/>
      <c r="D18" s="24"/>
      <c r="E18" s="24">
        <v>14.4753548</v>
      </c>
      <c r="F18" s="24">
        <v>15.048387099999999</v>
      </c>
      <c r="G18" s="25">
        <f t="shared" si="1"/>
        <v>3.9586753341617396</v>
      </c>
      <c r="H18" s="24"/>
      <c r="I18" s="24">
        <v>14.916144431111112</v>
      </c>
      <c r="J18" s="24">
        <v>15.31726373956044</v>
      </c>
      <c r="K18" s="25">
        <f t="shared" si="2"/>
        <v>2.6891621377217234</v>
      </c>
    </row>
    <row r="19" spans="1:11" x14ac:dyDescent="0.3">
      <c r="A19" s="6">
        <v>305</v>
      </c>
      <c r="B19" s="18" t="s">
        <v>13</v>
      </c>
      <c r="C19" s="25"/>
      <c r="D19" s="24"/>
      <c r="E19" s="24">
        <v>3.2677006</v>
      </c>
      <c r="F19" s="24">
        <v>0.22577819999999998</v>
      </c>
      <c r="G19" s="25">
        <f t="shared" si="1"/>
        <v>-93.090609341626958</v>
      </c>
      <c r="H19" s="24"/>
      <c r="I19" s="24">
        <v>6.2013500866666664</v>
      </c>
      <c r="J19" s="24">
        <v>2.3201705230769227</v>
      </c>
      <c r="K19" s="25">
        <f t="shared" si="2"/>
        <v>-62.586041899723568</v>
      </c>
    </row>
    <row r="20" spans="1:11" x14ac:dyDescent="0.3">
      <c r="A20" s="6">
        <v>307</v>
      </c>
      <c r="B20" s="18" t="s">
        <v>14</v>
      </c>
      <c r="C20" s="25"/>
      <c r="D20" s="24"/>
      <c r="E20" s="24">
        <v>6.6673166000000004</v>
      </c>
      <c r="F20" s="24">
        <v>2.5968310000000003</v>
      </c>
      <c r="G20" s="25">
        <f t="shared" si="1"/>
        <v>-61.051332105633023</v>
      </c>
      <c r="H20" s="24"/>
      <c r="I20" s="24">
        <v>7.3533873011111117</v>
      </c>
      <c r="J20" s="24">
        <v>3.764814582417582</v>
      </c>
      <c r="K20" s="25">
        <f t="shared" si="2"/>
        <v>-48.801628035440061</v>
      </c>
    </row>
    <row r="21" spans="1:11" x14ac:dyDescent="0.3">
      <c r="A21" s="6">
        <v>311</v>
      </c>
      <c r="B21" s="18" t="s">
        <v>15</v>
      </c>
      <c r="C21" s="25"/>
      <c r="D21" s="24"/>
      <c r="E21" s="24">
        <v>3.1150000000000002</v>
      </c>
      <c r="F21" s="24">
        <v>4.0940968</v>
      </c>
      <c r="G21" s="25">
        <f t="shared" si="1"/>
        <v>31.43167897271266</v>
      </c>
      <c r="H21" s="24"/>
      <c r="I21" s="24">
        <v>3.0459999911111106</v>
      </c>
      <c r="J21" s="24">
        <v>4.0189120945054944</v>
      </c>
      <c r="K21" s="25">
        <f t="shared" si="2"/>
        <v>31.940646954483014</v>
      </c>
    </row>
    <row r="22" spans="1:11" x14ac:dyDescent="0.3">
      <c r="B22" s="18" t="s">
        <v>16</v>
      </c>
      <c r="C22" s="25"/>
      <c r="D22" s="24"/>
      <c r="E22" s="24">
        <f>E13-SUM(E15:E21)</f>
        <v>21.874945000000025</v>
      </c>
      <c r="F22" s="24">
        <f>F13-SUM(F15:F21)</f>
        <v>15.307159099999922</v>
      </c>
      <c r="G22" s="25">
        <f t="shared" si="1"/>
        <v>-30.024239603802869</v>
      </c>
      <c r="H22" s="24"/>
      <c r="I22" s="24">
        <f>I13-SUM(I15:I21)</f>
        <v>21.562332628888726</v>
      </c>
      <c r="J22" s="24">
        <f>J13-SUM(J15:J21)</f>
        <v>21.506221546153711</v>
      </c>
      <c r="K22" s="25">
        <f t="shared" si="2"/>
        <v>-0.26022733115543417</v>
      </c>
    </row>
    <row r="23" spans="1:11" ht="6" customHeight="1" x14ac:dyDescent="0.3"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3">
      <c r="B24" s="26" t="s">
        <v>17</v>
      </c>
      <c r="C24" s="26"/>
      <c r="D24" s="26"/>
      <c r="E24" s="26"/>
      <c r="F24" s="26"/>
      <c r="G24" s="26"/>
      <c r="H24" s="26"/>
      <c r="I24" s="26"/>
      <c r="J24" s="26"/>
      <c r="K24" s="26"/>
    </row>
  </sheetData>
  <mergeCells count="5">
    <mergeCell ref="B8:K8"/>
    <mergeCell ref="B9:K9"/>
    <mergeCell ref="B10:B11"/>
    <mergeCell ref="E10:G10"/>
    <mergeCell ref="I10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NE01C182003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2020-05-22T22:09:28Z</dcterms:created>
  <dcterms:modified xsi:type="dcterms:W3CDTF">2020-05-22T22:09:29Z</dcterms:modified>
</cp:coreProperties>
</file>