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AD64E8ED-5A00-4E00-9B76-440D92B8DD29}" xr6:coauthVersionLast="45" xr6:coauthVersionMax="45" xr10:uidLastSave="{00000000-0000-0000-0000-000000000000}"/>
  <bookViews>
    <workbookView xWindow="-108" yWindow="-108" windowWidth="23256" windowHeight="12576" xr2:uid="{5509B6C6-30FA-4A3D-A7DF-601723B6B781}"/>
  </bookViews>
  <sheets>
    <sheet name="NE01C16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xlnm._FilterDatabase" localSheetId="0" hidden="1">NE01C162003!$M$14:$N$20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K22" i="1" s="1"/>
  <c r="I22" i="1"/>
  <c r="F22" i="1"/>
  <c r="G22" i="1" s="1"/>
  <c r="E22" i="1"/>
  <c r="K20" i="1"/>
  <c r="G20" i="1"/>
  <c r="K19" i="1"/>
  <c r="G19" i="1"/>
  <c r="K18" i="1"/>
  <c r="G18" i="1"/>
  <c r="K17" i="1"/>
  <c r="G17" i="1"/>
  <c r="K16" i="1"/>
  <c r="G16" i="1"/>
  <c r="K15" i="1"/>
  <c r="G15" i="1"/>
  <c r="K13" i="1"/>
  <c r="G13" i="1"/>
  <c r="J11" i="1"/>
  <c r="I11" i="1"/>
  <c r="F11" i="1"/>
  <c r="E11" i="1"/>
  <c r="I10" i="1"/>
  <c r="E10" i="1"/>
  <c r="J2" i="1"/>
  <c r="I2" i="1"/>
  <c r="F2" i="1"/>
  <c r="F3" i="1" s="1"/>
  <c r="J3" i="1" s="1"/>
  <c r="E2" i="1"/>
  <c r="E3" i="1" s="1"/>
  <c r="I3" i="1" s="1"/>
</calcChain>
</file>

<file path=xl/sharedStrings.xml><?xml version="1.0" encoding="utf-8"?>
<sst xmlns="http://schemas.openxmlformats.org/spreadsheetml/2006/main" count="21" uniqueCount="17">
  <si>
    <t>Tipo de columna</t>
  </si>
  <si>
    <t>Bloque</t>
  </si>
  <si>
    <t>Año</t>
  </si>
  <si>
    <t>Mes</t>
  </si>
  <si>
    <t>Producción de plata</t>
  </si>
  <si>
    <t>(Miles de onzas Troy finas)</t>
  </si>
  <si>
    <t>Unidades mineras</t>
  </si>
  <si>
    <t>Var. %</t>
  </si>
  <si>
    <t>Total</t>
  </si>
  <si>
    <t xml:space="preserve">Compañía Minera Ares </t>
  </si>
  <si>
    <t xml:space="preserve">Compañía Minera Antamina </t>
  </si>
  <si>
    <t xml:space="preserve">Volcan Compañía Minera </t>
  </si>
  <si>
    <t xml:space="preserve">Compañía De Minas Buenaventura </t>
  </si>
  <si>
    <t>Southern Peru Copper Corporation</t>
  </si>
  <si>
    <t>Nexa Resources</t>
  </si>
  <si>
    <t>Resto</t>
  </si>
  <si>
    <t>Fuente: INEI, Ministerio de Energía y 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</si>
</sst>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7" fontId="5" fillId="0" borderId="0" xfId="1" applyNumberFormat="1" applyFont="1" applyAlignment="1" applyProtection="1">
      <alignment horizontal="center"/>
      <protection locked="0"/>
    </xf>
    <xf numFmtId="17" fontId="5" fillId="0" borderId="0" xfId="1" applyNumberFormat="1" applyFont="1" applyAlignment="1" applyProtection="1">
      <alignment horizontal="center" vertical="center"/>
      <protection locked="0"/>
    </xf>
    <xf numFmtId="1" fontId="5" fillId="0" borderId="0" xfId="1" applyNumberFormat="1" applyFont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left" vertical="top"/>
    </xf>
    <xf numFmtId="0" fontId="7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/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6" fillId="2" borderId="0" xfId="0" applyFont="1" applyFill="1" applyAlignment="1">
      <alignment vertical="top"/>
    </xf>
  </cellXfs>
  <cellStyles count="2">
    <cellStyle name="Diseño_Base Mineria 2" xfId="1" xr:uid="{7582E456-F5B2-4122-968B-4778639ACCB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25FB-FD7D-413C-AD0B-00A96105433F}">
  <sheetPr>
    <pageSetUpPr fitToPage="1"/>
  </sheetPr>
  <dimension ref="A1:LA24"/>
  <sheetViews>
    <sheetView tabSelected="1" zoomScale="115" zoomScaleNormal="115" workbookViewId="0">
      <pane xSplit="3" ySplit="4" topLeftCell="D10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baseColWidth="10" defaultColWidth="11.44140625" defaultRowHeight="14.4" x14ac:dyDescent="0.3"/>
  <cols>
    <col min="1" max="1" width="24.5546875" style="6" customWidth="1"/>
    <col min="2" max="2" width="28.44140625" customWidth="1"/>
    <col min="3" max="3" width="3.44140625" customWidth="1"/>
    <col min="4" max="4" width="4.109375" customWidth="1"/>
    <col min="5" max="5" width="9.33203125" customWidth="1"/>
    <col min="6" max="7" width="9" customWidth="1"/>
    <col min="8" max="8" width="3.6640625" customWidth="1"/>
    <col min="9" max="11" width="9" customWidth="1"/>
  </cols>
  <sheetData>
    <row r="1" spans="1:313" s="6" customFormat="1" x14ac:dyDescent="0.3">
      <c r="A1" s="1" t="s">
        <v>0</v>
      </c>
      <c r="B1" s="2"/>
      <c r="C1" s="3"/>
      <c r="D1" s="4"/>
      <c r="E1" s="4" t="s">
        <v>1</v>
      </c>
      <c r="F1" s="4" t="s">
        <v>1</v>
      </c>
      <c r="G1" s="4"/>
      <c r="H1" s="4"/>
      <c r="I1" s="4" t="s">
        <v>1</v>
      </c>
      <c r="J1" s="4" t="s">
        <v>1</v>
      </c>
      <c r="K1" s="4"/>
      <c r="L1" s="3"/>
      <c r="M1" s="3"/>
      <c r="N1" s="5" t="s">
        <v>2</v>
      </c>
      <c r="O1" s="5">
        <v>2020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</row>
    <row r="2" spans="1:313" s="6" customFormat="1" x14ac:dyDescent="0.3">
      <c r="A2" s="1"/>
      <c r="B2" s="2"/>
      <c r="C2" s="3"/>
      <c r="D2" s="3"/>
      <c r="E2" s="3">
        <f>DATE(O1-1,O2,1)</f>
        <v>43525</v>
      </c>
      <c r="F2" s="3">
        <f>DATE(O1,O2,1)</f>
        <v>43891</v>
      </c>
      <c r="G2" s="3"/>
      <c r="H2" s="3"/>
      <c r="I2" s="3">
        <f>DATE(O1-1,1,1)</f>
        <v>43466</v>
      </c>
      <c r="J2" s="3">
        <f>DATE(O1,1,1)</f>
        <v>43831</v>
      </c>
      <c r="K2" s="3"/>
      <c r="L2" s="3"/>
      <c r="M2" s="3"/>
      <c r="N2" s="5" t="s">
        <v>3</v>
      </c>
      <c r="O2" s="5">
        <v>3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</row>
    <row r="3" spans="1:313" s="6" customFormat="1" x14ac:dyDescent="0.3">
      <c r="B3" s="2"/>
      <c r="C3" s="3"/>
      <c r="D3" s="3"/>
      <c r="E3" s="3">
        <f>E2</f>
        <v>43525</v>
      </c>
      <c r="F3" s="3">
        <f>F2</f>
        <v>43891</v>
      </c>
      <c r="G3" s="3"/>
      <c r="H3" s="3"/>
      <c r="I3" s="3">
        <f>E3</f>
        <v>43525</v>
      </c>
      <c r="J3" s="3">
        <f>F3</f>
        <v>43891</v>
      </c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</row>
    <row r="6" spans="1:313" x14ac:dyDescent="0.3">
      <c r="B6" s="7"/>
      <c r="C6" s="7"/>
      <c r="D6" s="7"/>
      <c r="E6" s="7"/>
      <c r="F6" s="7"/>
      <c r="G6" s="7"/>
      <c r="H6" s="7"/>
      <c r="I6" s="7"/>
      <c r="J6" s="7"/>
      <c r="K6" s="7"/>
    </row>
    <row r="8" spans="1:313" ht="21" x14ac:dyDescent="0.4">
      <c r="B8" s="8" t="s">
        <v>4</v>
      </c>
      <c r="C8" s="8"/>
      <c r="D8" s="8"/>
      <c r="E8" s="8"/>
      <c r="F8" s="8"/>
      <c r="G8" s="8"/>
      <c r="H8" s="8"/>
      <c r="I8" s="8"/>
      <c r="J8" s="8"/>
      <c r="K8" s="8"/>
    </row>
    <row r="9" spans="1:313" ht="21.75" customHeight="1" x14ac:dyDescent="0.3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</row>
    <row r="10" spans="1:313" ht="17.25" customHeight="1" x14ac:dyDescent="0.3">
      <c r="B10" s="10" t="s">
        <v>6</v>
      </c>
      <c r="C10" s="11"/>
      <c r="D10" s="12"/>
      <c r="E10" s="13" t="str">
        <f>CHOOSE($O$2,"Enero","Febrero","Marzo","Abril","Mayo","Junio","Julio","Agosto","Setiembre","Octubre","Noviembre","Diciembre")</f>
        <v>Marzo</v>
      </c>
      <c r="F10" s="13"/>
      <c r="G10" s="13"/>
      <c r="H10" s="12"/>
      <c r="I10" s="13" t="str">
        <f>IF("Enero - "&amp;CHOOSE($O$2,"Enero","Febrero","Marzo","Abril","Mayo","Junio","Julio","Agosto","Setiembre","Octubre","Noviembre","Diciembre")="Enero - Junio","I Semestre",IF("Enero - "&amp;CHOOSE($O$2,"Enero","Febrero","Marzo","Abril","Mayo","Junio","Julio","Agosto","Setiembre","Octubre","Noviembre","Diciembre")="Enero - Marzo","I Trim.","Enero - "&amp;CHOOSE($O$2,"Enero","Febrero","Marzo","Abril","Mayo","Junio","Julio","Agosto","Setiembre","Octubre","Noviembre","Diciembre")))</f>
        <v>I Trim.</v>
      </c>
      <c r="J10" s="13"/>
      <c r="K10" s="13"/>
    </row>
    <row r="11" spans="1:313" ht="15" customHeight="1" x14ac:dyDescent="0.3">
      <c r="B11" s="14"/>
      <c r="C11" s="15"/>
      <c r="D11" s="16"/>
      <c r="E11" s="17">
        <f>$O$1-1</f>
        <v>2019</v>
      </c>
      <c r="F11" s="17">
        <f>$O$1</f>
        <v>2020</v>
      </c>
      <c r="G11" s="18" t="s">
        <v>7</v>
      </c>
      <c r="H11" s="18"/>
      <c r="I11" s="17">
        <f>$O$1-1</f>
        <v>2019</v>
      </c>
      <c r="J11" s="17">
        <f>$O$1</f>
        <v>2020</v>
      </c>
      <c r="K11" s="18" t="s">
        <v>7</v>
      </c>
    </row>
    <row r="12" spans="1:313" ht="6" customHeight="1" x14ac:dyDescent="0.3"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313" x14ac:dyDescent="0.3">
      <c r="A13" s="6">
        <v>188</v>
      </c>
      <c r="B13" s="20" t="s">
        <v>8</v>
      </c>
      <c r="C13" s="21"/>
      <c r="D13" s="22"/>
      <c r="E13" s="23">
        <v>10087.132673306969</v>
      </c>
      <c r="F13" s="23">
        <v>6921.7567887671157</v>
      </c>
      <c r="G13" s="21">
        <f t="shared" ref="G13" si="0">IFERROR(F13/E13*100-100,"n.d.")</f>
        <v>-31.380333609730499</v>
      </c>
      <c r="H13" s="22"/>
      <c r="I13" s="23">
        <v>28008.85670752955</v>
      </c>
      <c r="J13" s="23">
        <v>27223.553275735001</v>
      </c>
      <c r="K13" s="21">
        <f t="shared" ref="K13" si="1">IFERROR(J13/I13*100-100,"n.d.")</f>
        <v>-2.8037682508598749</v>
      </c>
    </row>
    <row r="14" spans="1:313" ht="14.25" customHeight="1" x14ac:dyDescent="0.3">
      <c r="B14" s="19"/>
      <c r="C14" s="19"/>
      <c r="D14" s="19"/>
      <c r="E14" s="24"/>
      <c r="F14" s="24"/>
      <c r="G14" s="19"/>
      <c r="H14" s="19"/>
      <c r="I14" s="24"/>
      <c r="J14" s="24"/>
      <c r="K14" s="19"/>
    </row>
    <row r="15" spans="1:313" x14ac:dyDescent="0.3">
      <c r="A15" s="6">
        <v>338</v>
      </c>
      <c r="B15" s="19" t="s">
        <v>9</v>
      </c>
      <c r="C15" s="25"/>
      <c r="D15" s="26"/>
      <c r="E15" s="27">
        <v>1096.9454328223678</v>
      </c>
      <c r="F15" s="27">
        <v>573.51551814301229</v>
      </c>
      <c r="G15" s="25">
        <f t="shared" ref="G15:G20" si="2">IFERROR(F15/E15*100-100,"n.d.")</f>
        <v>-47.717042162489811</v>
      </c>
      <c r="H15" s="26"/>
      <c r="I15" s="27">
        <v>3622.8832293650335</v>
      </c>
      <c r="J15" s="27">
        <v>2607.3452158284549</v>
      </c>
      <c r="K15" s="25">
        <f t="shared" ref="K15:K20" si="3">IFERROR(J15/I15*100-100,"n.d.")</f>
        <v>-28.031210205871503</v>
      </c>
    </row>
    <row r="16" spans="1:313" x14ac:dyDescent="0.3">
      <c r="A16" s="6">
        <v>148</v>
      </c>
      <c r="B16" s="19" t="s">
        <v>10</v>
      </c>
      <c r="C16" s="25"/>
      <c r="D16" s="26"/>
      <c r="E16" s="27">
        <v>1438.3272013436258</v>
      </c>
      <c r="F16" s="27">
        <v>1501.829685928207</v>
      </c>
      <c r="G16" s="25">
        <f t="shared" si="2"/>
        <v>4.4150235443826631</v>
      </c>
      <c r="H16" s="26"/>
      <c r="I16" s="27">
        <v>3681.9752876135713</v>
      </c>
      <c r="J16" s="27">
        <v>4362.4299962756986</v>
      </c>
      <c r="K16" s="25">
        <f t="shared" si="3"/>
        <v>18.480697329806262</v>
      </c>
    </row>
    <row r="17" spans="1:11" x14ac:dyDescent="0.3">
      <c r="A17" s="6">
        <v>333</v>
      </c>
      <c r="B17" s="19" t="s">
        <v>11</v>
      </c>
      <c r="C17" s="25"/>
      <c r="D17" s="26"/>
      <c r="E17" s="27">
        <v>993.20355486473045</v>
      </c>
      <c r="F17" s="27">
        <v>752.01774780224616</v>
      </c>
      <c r="G17" s="25">
        <f t="shared" si="2"/>
        <v>-24.283623017774303</v>
      </c>
      <c r="H17" s="26"/>
      <c r="I17" s="27">
        <v>2825.4918003754187</v>
      </c>
      <c r="J17" s="27">
        <v>3044.0589492766676</v>
      </c>
      <c r="K17" s="25">
        <f t="shared" si="3"/>
        <v>7.7355435564247017</v>
      </c>
    </row>
    <row r="18" spans="1:11" x14ac:dyDescent="0.3">
      <c r="A18" s="28">
        <v>146</v>
      </c>
      <c r="B18" s="19" t="s">
        <v>12</v>
      </c>
      <c r="C18" s="21"/>
      <c r="D18" s="26"/>
      <c r="E18" s="27">
        <v>1324.4999560923789</v>
      </c>
      <c r="F18" s="27">
        <v>496.53643701713236</v>
      </c>
      <c r="G18" s="25">
        <f t="shared" si="2"/>
        <v>-62.51140404096013</v>
      </c>
      <c r="H18" s="26"/>
      <c r="I18" s="27">
        <v>2986.0361710031566</v>
      </c>
      <c r="J18" s="27">
        <v>3017.2600461870193</v>
      </c>
      <c r="K18" s="25">
        <f t="shared" si="3"/>
        <v>1.045662992534119</v>
      </c>
    </row>
    <row r="19" spans="1:11" x14ac:dyDescent="0.3">
      <c r="A19" s="6">
        <v>154</v>
      </c>
      <c r="B19" s="19" t="s">
        <v>13</v>
      </c>
      <c r="C19" s="25"/>
      <c r="D19" s="26"/>
      <c r="E19" s="27">
        <v>486.35428216418012</v>
      </c>
      <c r="F19" s="27">
        <v>419.03601281917594</v>
      </c>
      <c r="G19" s="25">
        <f t="shared" si="2"/>
        <v>-13.841405702331073</v>
      </c>
      <c r="H19" s="26"/>
      <c r="I19" s="27">
        <v>1154.9598399881847</v>
      </c>
      <c r="J19" s="27">
        <v>1350.260686586317</v>
      </c>
      <c r="K19" s="25">
        <f t="shared" si="3"/>
        <v>16.909752169402708</v>
      </c>
    </row>
    <row r="20" spans="1:11" x14ac:dyDescent="0.3">
      <c r="A20" s="6">
        <v>334</v>
      </c>
      <c r="B20" s="19" t="s">
        <v>14</v>
      </c>
      <c r="C20" s="25"/>
      <c r="D20" s="26"/>
      <c r="E20" s="27">
        <v>801.68973847485938</v>
      </c>
      <c r="F20" s="27">
        <v>427.80574643504929</v>
      </c>
      <c r="G20" s="25">
        <f t="shared" si="2"/>
        <v>-46.636993601925084</v>
      </c>
      <c r="H20" s="26"/>
      <c r="I20" s="27">
        <v>2117.3153149611162</v>
      </c>
      <c r="J20" s="27">
        <v>1868.2038603818992</v>
      </c>
      <c r="K20" s="25">
        <f t="shared" si="3"/>
        <v>-11.765439602640953</v>
      </c>
    </row>
    <row r="21" spans="1:11" x14ac:dyDescent="0.3">
      <c r="B21" s="19"/>
      <c r="C21" s="25"/>
      <c r="D21" s="26"/>
      <c r="E21" s="27"/>
      <c r="F21" s="27"/>
      <c r="G21" s="26"/>
      <c r="H21" s="26"/>
      <c r="I21" s="27"/>
      <c r="J21" s="27"/>
      <c r="K21" s="26"/>
    </row>
    <row r="22" spans="1:11" x14ac:dyDescent="0.3">
      <c r="B22" s="19" t="s">
        <v>15</v>
      </c>
      <c r="C22" s="25"/>
      <c r="D22" s="26"/>
      <c r="E22" s="27">
        <f>E13-SUM(E15:E20)</f>
        <v>3946.1125075448272</v>
      </c>
      <c r="F22" s="27">
        <f>F13-SUM(F15:F20)</f>
        <v>2751.0156406222932</v>
      </c>
      <c r="G22" s="25">
        <f t="shared" ref="G22" si="4">IFERROR(F22/E22*100-100,"n.d.")</f>
        <v>-30.285423049584907</v>
      </c>
      <c r="H22" s="26"/>
      <c r="I22" s="27">
        <f>I13-SUM(I15:I20)</f>
        <v>11620.195064223069</v>
      </c>
      <c r="J22" s="27">
        <f>J13-SUM(J15:J20)</f>
        <v>10973.994521198943</v>
      </c>
      <c r="K22" s="25">
        <f t="shared" ref="K22" si="5">IFERROR(J22/I22*100-100,"n.d.")</f>
        <v>-5.5610128698586578</v>
      </c>
    </row>
    <row r="23" spans="1:11" ht="6" customHeight="1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3">
      <c r="B24" s="29" t="s">
        <v>16</v>
      </c>
      <c r="C24" s="29"/>
      <c r="D24" s="29"/>
      <c r="E24" s="29"/>
      <c r="F24" s="29"/>
      <c r="G24" s="29"/>
      <c r="H24" s="29"/>
      <c r="I24" s="29"/>
      <c r="J24" s="29"/>
      <c r="K24" s="29"/>
    </row>
  </sheetData>
  <mergeCells count="5">
    <mergeCell ref="B8:K8"/>
    <mergeCell ref="B9:K9"/>
    <mergeCell ref="B10:B11"/>
    <mergeCell ref="E10:G10"/>
    <mergeCell ref="I10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NE01C162003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2020-05-22T22:09:22Z</dcterms:created>
  <dcterms:modified xsi:type="dcterms:W3CDTF">2020-05-22T22:09:22Z</dcterms:modified>
</cp:coreProperties>
</file>