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824C9B21-8842-4165-A1F1-2BE20F00683C}" xr6:coauthVersionLast="45" xr6:coauthVersionMax="45" xr10:uidLastSave="{00000000-0000-0000-0000-000000000000}"/>
  <bookViews>
    <workbookView xWindow="-108" yWindow="-108" windowWidth="23256" windowHeight="12576" xr2:uid="{BD5CA78D-1AFF-408B-A0F2-91FFC02DC48A}"/>
  </bookViews>
  <sheets>
    <sheet name="NE01C15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xlnm._FilterDatabase" localSheetId="0" hidden="1">NE01C152003!#REF!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G20" i="1"/>
  <c r="K18" i="1"/>
  <c r="G18" i="1"/>
  <c r="K17" i="1"/>
  <c r="G17" i="1"/>
  <c r="K16" i="1"/>
  <c r="G16" i="1"/>
  <c r="K15" i="1"/>
  <c r="G15" i="1"/>
  <c r="K14" i="1"/>
  <c r="G14" i="1"/>
  <c r="K13" i="1"/>
  <c r="G13" i="1"/>
  <c r="J11" i="1"/>
  <c r="I11" i="1"/>
  <c r="F11" i="1"/>
  <c r="E11" i="1"/>
  <c r="I10" i="1"/>
  <c r="E10" i="1"/>
  <c r="F3" i="1"/>
  <c r="J3" i="1" s="1"/>
  <c r="E3" i="1"/>
  <c r="I3" i="1" s="1"/>
  <c r="J2" i="1"/>
  <c r="I2" i="1"/>
  <c r="F2" i="1"/>
  <c r="E2" i="1"/>
</calcChain>
</file>

<file path=xl/sharedStrings.xml><?xml version="1.0" encoding="utf-8"?>
<sst xmlns="http://schemas.openxmlformats.org/spreadsheetml/2006/main" count="20" uniqueCount="16">
  <si>
    <t>Tipo de columna</t>
  </si>
  <si>
    <t>Bloque</t>
  </si>
  <si>
    <t>Año</t>
  </si>
  <si>
    <t>Mes</t>
  </si>
  <si>
    <t>Producción de molibdeno</t>
  </si>
  <si>
    <t>(Toneladas métricas finas)</t>
  </si>
  <si>
    <t>Unidades mineras</t>
  </si>
  <si>
    <t>Var. %</t>
  </si>
  <si>
    <t xml:space="preserve">Sociedad Minera Cerro Verde </t>
  </si>
  <si>
    <t>Southern Peru Copper Corporation</t>
  </si>
  <si>
    <t>Las Bambas - M.M.G</t>
  </si>
  <si>
    <t>Constancia - Hudbay</t>
  </si>
  <si>
    <t xml:space="preserve">Compañía Minera Antamina </t>
  </si>
  <si>
    <t>Toromocho - Chinalco</t>
  </si>
  <si>
    <t>Total</t>
  </si>
  <si>
    <t>Fuente: INEI, Ministerio de Energía y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</si>
</sst>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7" fontId="5" fillId="0" borderId="0" xfId="1" applyNumberFormat="1" applyFont="1" applyAlignment="1" applyProtection="1">
      <alignment horizontal="center"/>
      <protection locked="0"/>
    </xf>
    <xf numFmtId="17" fontId="5" fillId="0" borderId="0" xfId="1" applyNumberFormat="1" applyFont="1" applyAlignment="1" applyProtection="1">
      <alignment horizontal="center" vertical="center"/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right"/>
    </xf>
    <xf numFmtId="164" fontId="2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vertical="top"/>
    </xf>
    <xf numFmtId="0" fontId="9" fillId="0" borderId="0" xfId="0" applyFont="1" applyAlignment="1">
      <alignment horizontal="left" vertical="top"/>
    </xf>
  </cellXfs>
  <cellStyles count="2">
    <cellStyle name="Diseño_Base Mineria 2" xfId="1" xr:uid="{3EF1748A-B59F-4FC3-B62F-9F30A7BFE9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CAA1-91BE-43CD-AE4D-5C58B4AD380F}">
  <sheetPr>
    <pageSetUpPr fitToPage="1"/>
  </sheetPr>
  <dimension ref="A1:LA23"/>
  <sheetViews>
    <sheetView tabSelected="1" zoomScale="115" zoomScaleNormal="115" workbookViewId="0">
      <pane xSplit="3" ySplit="4" topLeftCell="D5" activePane="bottomRight" state="frozen"/>
      <selection activeCell="M21" sqref="M21"/>
      <selection pane="topRight" activeCell="M21" sqref="M21"/>
      <selection pane="bottomLeft" activeCell="M21" sqref="M21"/>
      <selection pane="bottomRight" activeCell="M21" sqref="M21"/>
    </sheetView>
  </sheetViews>
  <sheetFormatPr baseColWidth="10" defaultColWidth="11.44140625" defaultRowHeight="14.4" x14ac:dyDescent="0.3"/>
  <cols>
    <col min="1" max="1" width="24.5546875" style="6" customWidth="1"/>
    <col min="2" max="2" width="28.44140625" customWidth="1"/>
    <col min="3" max="3" width="3.44140625" customWidth="1"/>
    <col min="4" max="4" width="4.109375" customWidth="1"/>
    <col min="5" max="5" width="9.33203125" customWidth="1"/>
    <col min="6" max="7" width="9" customWidth="1"/>
    <col min="8" max="8" width="3.6640625" customWidth="1"/>
    <col min="9" max="11" width="9" customWidth="1"/>
  </cols>
  <sheetData>
    <row r="1" spans="1:313" s="6" customFormat="1" x14ac:dyDescent="0.3">
      <c r="A1" s="1" t="s">
        <v>0</v>
      </c>
      <c r="B1" s="2"/>
      <c r="C1" s="3"/>
      <c r="D1" s="4"/>
      <c r="E1" s="4" t="s">
        <v>1</v>
      </c>
      <c r="F1" s="4" t="s">
        <v>1</v>
      </c>
      <c r="G1" s="4"/>
      <c r="H1" s="4"/>
      <c r="I1" s="4" t="s">
        <v>1</v>
      </c>
      <c r="J1" s="4" t="s">
        <v>1</v>
      </c>
      <c r="K1" s="4"/>
      <c r="L1" s="3"/>
      <c r="M1" s="3"/>
      <c r="N1" s="5" t="s">
        <v>2</v>
      </c>
      <c r="O1" s="5">
        <v>2020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</row>
    <row r="2" spans="1:313" s="6" customFormat="1" x14ac:dyDescent="0.3">
      <c r="A2" s="1"/>
      <c r="B2" s="2"/>
      <c r="C2" s="3"/>
      <c r="D2" s="3"/>
      <c r="E2" s="3">
        <f>DATE(O1-1,O2,1)</f>
        <v>43525</v>
      </c>
      <c r="F2" s="3">
        <f>DATE(O1,O2,1)</f>
        <v>43891</v>
      </c>
      <c r="G2" s="3"/>
      <c r="H2" s="3"/>
      <c r="I2" s="3">
        <f>DATE(O1-1,1,1)</f>
        <v>43466</v>
      </c>
      <c r="J2" s="3">
        <f>DATE(O1,1,1)</f>
        <v>43831</v>
      </c>
      <c r="K2" s="3"/>
      <c r="L2" s="3"/>
      <c r="M2" s="3"/>
      <c r="N2" s="5" t="s">
        <v>3</v>
      </c>
      <c r="O2" s="5">
        <v>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</row>
    <row r="3" spans="1:313" s="6" customFormat="1" x14ac:dyDescent="0.3">
      <c r="B3" s="2"/>
      <c r="C3" s="3"/>
      <c r="D3" s="3"/>
      <c r="E3" s="3">
        <f>E2</f>
        <v>43525</v>
      </c>
      <c r="F3" s="3">
        <f>F2</f>
        <v>43891</v>
      </c>
      <c r="G3" s="3"/>
      <c r="H3" s="3"/>
      <c r="I3" s="3">
        <f>E3</f>
        <v>43525</v>
      </c>
      <c r="J3" s="3">
        <f>F3</f>
        <v>43891</v>
      </c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</row>
    <row r="8" spans="1:313" ht="21" x14ac:dyDescent="0.4">
      <c r="B8" s="7" t="s">
        <v>4</v>
      </c>
      <c r="C8" s="7"/>
      <c r="D8" s="7"/>
      <c r="E8" s="7"/>
      <c r="F8" s="7"/>
      <c r="G8" s="7"/>
      <c r="H8" s="7"/>
      <c r="I8" s="7"/>
      <c r="J8" s="7"/>
      <c r="K8" s="7"/>
    </row>
    <row r="9" spans="1:313" ht="21.75" customHeight="1" x14ac:dyDescent="0.3">
      <c r="B9" s="8" t="s">
        <v>5</v>
      </c>
      <c r="C9" s="8"/>
      <c r="D9" s="8"/>
      <c r="E9" s="8"/>
      <c r="F9" s="8"/>
      <c r="G9" s="8"/>
      <c r="H9" s="8"/>
      <c r="I9" s="8"/>
      <c r="J9" s="8"/>
      <c r="K9" s="8"/>
    </row>
    <row r="10" spans="1:313" ht="17.25" customHeight="1" x14ac:dyDescent="0.3">
      <c r="B10" s="9" t="s">
        <v>6</v>
      </c>
      <c r="C10" s="10"/>
      <c r="D10" s="11"/>
      <c r="E10" s="12" t="str">
        <f>CHOOSE($O$2,"Enero","Febrero","Marzo","Abril","Mayo","Junio","Julio","Agosto","Setiembre","Octubre","Noviembre","Diciembre")</f>
        <v>Marzo</v>
      </c>
      <c r="F10" s="12"/>
      <c r="G10" s="12"/>
      <c r="H10" s="11"/>
      <c r="I10" s="12" t="str">
        <f>IF("Enero - "&amp;CHOOSE($O$2,"Enero","Febrero","Marzo","Abril","Mayo","Junio","Julio","Agosto","Setiembre","Octubre","Noviembre","Diciembre")="Enero - Junio","I Semestre",IF("Enero - "&amp;CHOOSE($O$2,"Enero","Febrero","Marzo","Abril","Mayo","Junio","Julio","Agosto","Setiembre","Octubre","Noviembre","Diciembre")="Enero - Marzo","I Trim.","Enero - "&amp;CHOOSE($O$2,"Enero","Febrero","Marzo","Abril","Mayo","Junio","Julio","Agosto","Setiembre","Octubre","Noviembre","Diciembre")))</f>
        <v>I Trim.</v>
      </c>
      <c r="J10" s="12"/>
      <c r="K10" s="12"/>
    </row>
    <row r="11" spans="1:313" ht="15" customHeight="1" x14ac:dyDescent="0.3">
      <c r="B11" s="13"/>
      <c r="C11" s="14"/>
      <c r="D11" s="15"/>
      <c r="E11" s="16">
        <f>$O$1-1</f>
        <v>2019</v>
      </c>
      <c r="F11" s="16">
        <f>$O$1</f>
        <v>2020</v>
      </c>
      <c r="G11" s="17" t="s">
        <v>7</v>
      </c>
      <c r="H11" s="17"/>
      <c r="I11" s="16">
        <f>$O$1-1</f>
        <v>2019</v>
      </c>
      <c r="J11" s="16">
        <f>$O$1</f>
        <v>2020</v>
      </c>
      <c r="K11" s="17" t="s">
        <v>7</v>
      </c>
    </row>
    <row r="12" spans="1:313" ht="6" customHeight="1" x14ac:dyDescent="0.3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313" x14ac:dyDescent="0.3">
      <c r="A13" s="19">
        <v>239</v>
      </c>
      <c r="B13" s="18" t="s">
        <v>8</v>
      </c>
      <c r="C13" s="20"/>
      <c r="D13" s="21"/>
      <c r="E13" s="21">
        <v>1103.2925</v>
      </c>
      <c r="F13" s="22">
        <v>617.86595199999999</v>
      </c>
      <c r="G13" s="23">
        <f t="shared" ref="G13:G18" si="0">IFERROR(F13/E13*100-100,"n.d.")</f>
        <v>-43.997992191553912</v>
      </c>
      <c r="H13" s="21"/>
      <c r="I13" s="22">
        <v>3395.6692349999998</v>
      </c>
      <c r="J13" s="22">
        <v>1965.2587710000003</v>
      </c>
      <c r="K13" s="23">
        <f t="shared" ref="K13:K18" si="1">IFERROR(J13/I13*100-100,"n.d.")</f>
        <v>-42.124552334379516</v>
      </c>
    </row>
    <row r="14" spans="1:313" x14ac:dyDescent="0.3">
      <c r="A14" s="19">
        <v>238</v>
      </c>
      <c r="B14" s="18" t="s">
        <v>9</v>
      </c>
      <c r="C14" s="20"/>
      <c r="D14" s="21"/>
      <c r="E14" s="21">
        <v>486.97665300000006</v>
      </c>
      <c r="F14" s="21">
        <v>1014.556305</v>
      </c>
      <c r="G14" s="23">
        <f t="shared" si="0"/>
        <v>108.33777117442219</v>
      </c>
      <c r="H14" s="21"/>
      <c r="I14" s="22">
        <v>1238.3484389999999</v>
      </c>
      <c r="J14" s="22">
        <v>3127.3809799999999</v>
      </c>
      <c r="K14" s="23">
        <f t="shared" si="1"/>
        <v>152.54450859771302</v>
      </c>
    </row>
    <row r="15" spans="1:313" x14ac:dyDescent="0.3">
      <c r="A15" s="6">
        <v>246</v>
      </c>
      <c r="B15" s="18" t="s">
        <v>10</v>
      </c>
      <c r="C15" s="23"/>
      <c r="D15" s="21"/>
      <c r="E15" s="21">
        <v>197.274663</v>
      </c>
      <c r="F15" s="21">
        <v>124.14197</v>
      </c>
      <c r="G15" s="23">
        <f t="shared" si="0"/>
        <v>-37.071508265610362</v>
      </c>
      <c r="H15" s="21"/>
      <c r="I15" s="22">
        <v>512.252205</v>
      </c>
      <c r="J15" s="22">
        <v>124.14197</v>
      </c>
      <c r="K15" s="23">
        <f t="shared" si="1"/>
        <v>-75.765459125744513</v>
      </c>
    </row>
    <row r="16" spans="1:313" x14ac:dyDescent="0.3">
      <c r="A16" s="6">
        <v>245</v>
      </c>
      <c r="B16" s="18" t="s">
        <v>11</v>
      </c>
      <c r="C16" s="23"/>
      <c r="D16" s="21"/>
      <c r="E16" s="21">
        <v>102.89215799999999</v>
      </c>
      <c r="F16" s="21">
        <v>116.68678945000001</v>
      </c>
      <c r="G16" s="23">
        <f t="shared" si="0"/>
        <v>13.406883204840554</v>
      </c>
      <c r="H16" s="21"/>
      <c r="I16" s="22">
        <v>304.08343000000002</v>
      </c>
      <c r="J16" s="22">
        <v>353.67299806980003</v>
      </c>
      <c r="K16" s="23">
        <f t="shared" si="1"/>
        <v>16.307882369585229</v>
      </c>
    </row>
    <row r="17" spans="1:11" x14ac:dyDescent="0.3">
      <c r="A17" s="6">
        <v>240</v>
      </c>
      <c r="B17" s="18" t="s">
        <v>12</v>
      </c>
      <c r="C17" s="23"/>
      <c r="D17" s="21"/>
      <c r="E17" s="21">
        <v>116.794974</v>
      </c>
      <c r="F17" s="21">
        <v>481.8214256</v>
      </c>
      <c r="G17" s="23">
        <f t="shared" si="0"/>
        <v>312.53609560288106</v>
      </c>
      <c r="H17" s="21"/>
      <c r="I17" s="22">
        <v>242.04888</v>
      </c>
      <c r="J17" s="22">
        <v>1454.585141</v>
      </c>
      <c r="K17" s="23">
        <f t="shared" si="1"/>
        <v>500.94685875018308</v>
      </c>
    </row>
    <row r="18" spans="1:11" x14ac:dyDescent="0.3">
      <c r="A18" s="6">
        <v>244</v>
      </c>
      <c r="B18" s="18" t="s">
        <v>13</v>
      </c>
      <c r="C18" s="23"/>
      <c r="D18" s="21"/>
      <c r="E18" s="21">
        <v>4.1096849999999998</v>
      </c>
      <c r="F18" s="21">
        <v>35.62162</v>
      </c>
      <c r="G18" s="23">
        <f t="shared" si="0"/>
        <v>766.77251419512697</v>
      </c>
      <c r="H18" s="21"/>
      <c r="I18" s="22">
        <v>25.738733</v>
      </c>
      <c r="J18" s="22">
        <v>94.185869999999994</v>
      </c>
      <c r="K18" s="23">
        <f t="shared" si="1"/>
        <v>265.93048305835413</v>
      </c>
    </row>
    <row r="19" spans="1:11" x14ac:dyDescent="0.3">
      <c r="B19" s="18"/>
      <c r="C19" s="23"/>
      <c r="D19" s="21"/>
      <c r="E19" s="21"/>
      <c r="F19" s="21"/>
      <c r="G19" s="21"/>
      <c r="H19" s="21"/>
      <c r="I19" s="21"/>
      <c r="J19" s="21"/>
      <c r="K19" s="21"/>
    </row>
    <row r="20" spans="1:11" x14ac:dyDescent="0.3">
      <c r="A20" s="6">
        <v>237</v>
      </c>
      <c r="B20" s="24" t="s">
        <v>14</v>
      </c>
      <c r="C20" s="20"/>
      <c r="D20" s="25"/>
      <c r="E20" s="25">
        <v>2011.340633</v>
      </c>
      <c r="F20" s="25">
        <v>2390.69406205</v>
      </c>
      <c r="G20" s="20">
        <f t="shared" ref="G20" si="2">IFERROR(F20/E20*100-100,"n.d.")</f>
        <v>18.860725171358879</v>
      </c>
      <c r="H20" s="25"/>
      <c r="I20" s="25">
        <v>5718.1409219999996</v>
      </c>
      <c r="J20" s="25">
        <v>7119.2257300698002</v>
      </c>
      <c r="K20" s="20">
        <f t="shared" ref="K20" si="3">IFERROR(J20/I20*100-100,"n.d.")</f>
        <v>24.502453283011278</v>
      </c>
    </row>
    <row r="21" spans="1:11" ht="6" customHeight="1" x14ac:dyDescent="0.3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3">
      <c r="B22" s="26" t="s">
        <v>15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3">
      <c r="B23" s="27"/>
      <c r="C23" s="27"/>
      <c r="D23" s="27"/>
      <c r="E23" s="27"/>
      <c r="F23" s="27"/>
      <c r="G23" s="27"/>
      <c r="H23" s="27"/>
      <c r="I23" s="27"/>
      <c r="J23" s="27"/>
      <c r="K23" s="27"/>
    </row>
  </sheetData>
  <mergeCells count="5">
    <mergeCell ref="B8:K8"/>
    <mergeCell ref="B9:K9"/>
    <mergeCell ref="B10:B11"/>
    <mergeCell ref="E10:G10"/>
    <mergeCell ref="I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NE01C152003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2020-05-22T22:09:19Z</dcterms:created>
  <dcterms:modified xsi:type="dcterms:W3CDTF">2020-05-22T22:09:19Z</dcterms:modified>
</cp:coreProperties>
</file>