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18F9E392-793B-4448-80DB-B6043497E359}" xr6:coauthVersionLast="45" xr6:coauthVersionMax="45" xr10:uidLastSave="{00000000-0000-0000-0000-000000000000}"/>
  <bookViews>
    <workbookView xWindow="-108" yWindow="-108" windowWidth="23256" windowHeight="12576" xr2:uid="{28E11BF5-2BB7-47C8-8F53-DFFC5BC60CB1}"/>
  </bookViews>
  <sheets>
    <sheet name="NE01C12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xlnm._FilterDatabase" localSheetId="0" hidden="1">NE01C122003!#REF!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/>
  <c r="F22" i="1"/>
  <c r="G22" i="1" s="1"/>
  <c r="E22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1" i="1"/>
  <c r="G11" i="1"/>
  <c r="J9" i="1"/>
  <c r="I9" i="1"/>
  <c r="F9" i="1"/>
  <c r="E9" i="1"/>
  <c r="I8" i="1"/>
  <c r="E8" i="1"/>
  <c r="E3" i="1"/>
  <c r="I3" i="1" s="1"/>
  <c r="J2" i="1"/>
  <c r="I2" i="1"/>
  <c r="F2" i="1"/>
  <c r="F3" i="1" s="1"/>
  <c r="J3" i="1" s="1"/>
  <c r="E2" i="1"/>
</calcChain>
</file>

<file path=xl/sharedStrings.xml><?xml version="1.0" encoding="utf-8"?>
<sst xmlns="http://schemas.openxmlformats.org/spreadsheetml/2006/main" count="23" uniqueCount="19">
  <si>
    <t>Tipo de columna</t>
  </si>
  <si>
    <t>Bloque</t>
  </si>
  <si>
    <t>Año</t>
  </si>
  <si>
    <t>Mes</t>
  </si>
  <si>
    <t>Producción de cobre</t>
  </si>
  <si>
    <t>(Miles de toneladas métricas finas de concentrados por flotación)</t>
  </si>
  <si>
    <t>Unidades mineras</t>
  </si>
  <si>
    <t>Var. %</t>
  </si>
  <si>
    <t>Total</t>
  </si>
  <si>
    <t xml:space="preserve">Compañía Minera Antamina </t>
  </si>
  <si>
    <t xml:space="preserve">Sociedad Minera Cerro Verde </t>
  </si>
  <si>
    <t>Las Bambas - M.M.G</t>
  </si>
  <si>
    <t>Southern Peru Copper Corporation</t>
  </si>
  <si>
    <t>Toromocho - Chinalco</t>
  </si>
  <si>
    <t>Antapaccay</t>
  </si>
  <si>
    <t>Constancia - Hudbay</t>
  </si>
  <si>
    <t xml:space="preserve">Sociedad Minera El Brocal </t>
  </si>
  <si>
    <t>Resto</t>
  </si>
  <si>
    <t>Fuente: INEI, Ministerio de Energía y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</si>
</sst>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" fontId="5" fillId="0" borderId="0" xfId="1" applyNumberFormat="1" applyFont="1" applyAlignment="1" applyProtection="1">
      <alignment horizontal="center"/>
      <protection locked="0"/>
    </xf>
    <xf numFmtId="17" fontId="5" fillId="0" borderId="0" xfId="1" applyNumberFormat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vertical="top"/>
    </xf>
  </cellXfs>
  <cellStyles count="2">
    <cellStyle name="Diseño_Base Mineria 2" xfId="1" xr:uid="{3F1CAE4E-182E-4452-A705-ED3CD86F3FB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5EA1-4FAD-4011-AB91-F2C568F99790}">
  <sheetPr>
    <pageSetUpPr fitToPage="1"/>
  </sheetPr>
  <dimension ref="A1:LA24"/>
  <sheetViews>
    <sheetView tabSelected="1" zoomScale="115" zoomScaleNormal="115" workbookViewId="0">
      <pane xSplit="3" ySplit="4" topLeftCell="D15" activePane="bottomRight" state="frozen"/>
      <selection activeCell="M21" sqref="M21"/>
      <selection pane="topRight" activeCell="M21" sqref="M21"/>
      <selection pane="bottomLeft" activeCell="M21" sqref="M21"/>
      <selection pane="bottomRight" activeCell="M21" sqref="M21"/>
    </sheetView>
  </sheetViews>
  <sheetFormatPr baseColWidth="10" defaultColWidth="11.44140625" defaultRowHeight="14.4" x14ac:dyDescent="0.3"/>
  <cols>
    <col min="1" max="1" width="24.5546875" style="6" customWidth="1"/>
    <col min="2" max="2" width="28.44140625" customWidth="1"/>
    <col min="3" max="3" width="3.44140625" customWidth="1"/>
    <col min="4" max="4" width="4.109375" customWidth="1"/>
    <col min="5" max="5" width="9.33203125" customWidth="1"/>
    <col min="6" max="7" width="9" customWidth="1"/>
    <col min="8" max="8" width="3.6640625" customWidth="1"/>
    <col min="9" max="11" width="9" customWidth="1"/>
  </cols>
  <sheetData>
    <row r="1" spans="1:313" s="6" customFormat="1" x14ac:dyDescent="0.3">
      <c r="A1" s="1" t="s">
        <v>0</v>
      </c>
      <c r="B1" s="2"/>
      <c r="C1" s="3"/>
      <c r="D1" s="4"/>
      <c r="E1" s="4" t="s">
        <v>1</v>
      </c>
      <c r="F1" s="4" t="s">
        <v>1</v>
      </c>
      <c r="G1" s="4"/>
      <c r="H1" s="4"/>
      <c r="I1" s="4" t="s">
        <v>1</v>
      </c>
      <c r="J1" s="4" t="s">
        <v>1</v>
      </c>
      <c r="K1" s="4"/>
      <c r="L1" s="3"/>
      <c r="M1" s="3"/>
      <c r="N1" s="5" t="s">
        <v>2</v>
      </c>
      <c r="O1" s="5">
        <v>2020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</row>
    <row r="2" spans="1:313" s="6" customFormat="1" x14ac:dyDescent="0.3">
      <c r="A2" s="1"/>
      <c r="B2" s="2"/>
      <c r="C2" s="3"/>
      <c r="D2" s="3"/>
      <c r="E2" s="3">
        <f>DATE(O1-1,O2,1)</f>
        <v>43525</v>
      </c>
      <c r="F2" s="3">
        <f>DATE(O1,O2,1)</f>
        <v>43891</v>
      </c>
      <c r="G2" s="3"/>
      <c r="H2" s="3"/>
      <c r="I2" s="3">
        <f>DATE(O1-1,1,1)</f>
        <v>43466</v>
      </c>
      <c r="J2" s="3">
        <f>DATE(O1,1,1)</f>
        <v>43831</v>
      </c>
      <c r="K2" s="3"/>
      <c r="L2" s="3"/>
      <c r="M2" s="3"/>
      <c r="N2" s="5" t="s">
        <v>3</v>
      </c>
      <c r="O2" s="5">
        <v>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</row>
    <row r="3" spans="1:313" s="6" customFormat="1" x14ac:dyDescent="0.3">
      <c r="B3" s="2"/>
      <c r="C3" s="3"/>
      <c r="D3" s="3"/>
      <c r="E3" s="3">
        <f>E2</f>
        <v>43525</v>
      </c>
      <c r="F3" s="3">
        <f>F2</f>
        <v>43891</v>
      </c>
      <c r="G3" s="3"/>
      <c r="H3" s="3"/>
      <c r="I3" s="3">
        <f>E3</f>
        <v>43525</v>
      </c>
      <c r="J3" s="3">
        <f>F3</f>
        <v>43891</v>
      </c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</row>
    <row r="6" spans="1:313" ht="21" x14ac:dyDescent="0.4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</row>
    <row r="7" spans="1:313" ht="21.75" customHeight="1" x14ac:dyDescent="0.3">
      <c r="B7" s="8" t="s">
        <v>5</v>
      </c>
      <c r="C7" s="8"/>
      <c r="D7" s="8"/>
      <c r="E7" s="8"/>
      <c r="F7" s="8"/>
      <c r="G7" s="8"/>
      <c r="H7" s="9"/>
      <c r="I7" s="8"/>
      <c r="J7" s="8"/>
      <c r="K7" s="8"/>
    </row>
    <row r="8" spans="1:313" ht="17.25" customHeight="1" x14ac:dyDescent="0.3">
      <c r="B8" s="10" t="s">
        <v>6</v>
      </c>
      <c r="C8" s="11"/>
      <c r="D8" s="12"/>
      <c r="E8" s="13" t="str">
        <f>CHOOSE($O$2,"Enero","Febrero","Marzo","Abril","Mayo","Junio","Julio","Agosto","Setiembre","Octubre","Noviembre","Diciembre")</f>
        <v>Marzo</v>
      </c>
      <c r="F8" s="13"/>
      <c r="G8" s="13"/>
      <c r="H8" s="12"/>
      <c r="I8" s="13" t="str">
        <f>IF("Enero - "&amp;CHOOSE($O$2,"Enero","Febrero","Marzo","Abril","Mayo","Junio","Julio","Agosto","Setiembre","Octubre","Noviembre","Diciembre")="Enero - Junio","I Semestre",IF("Enero - "&amp;CHOOSE($O$2,"Enero","Febrero","Marzo","Abril","Mayo","Junio","Julio","Agosto","Setiembre","Octubre","Noviembre","Diciembre")="Enero - Marzo","I Trim.","Enero - "&amp;CHOOSE($O$2,"Enero","Febrero","Marzo","Abril","Mayo","Junio","Julio","Agosto","Setiembre","Octubre","Noviembre","Diciembre")))</f>
        <v>I Trim.</v>
      </c>
      <c r="J8" s="13"/>
      <c r="K8" s="13"/>
    </row>
    <row r="9" spans="1:313" ht="15" customHeight="1" x14ac:dyDescent="0.3">
      <c r="B9" s="14"/>
      <c r="C9" s="15"/>
      <c r="D9" s="16"/>
      <c r="E9" s="17">
        <f>$O$1-1</f>
        <v>2019</v>
      </c>
      <c r="F9" s="17">
        <f>$O$1</f>
        <v>2020</v>
      </c>
      <c r="G9" s="18" t="s">
        <v>7</v>
      </c>
      <c r="H9" s="18"/>
      <c r="I9" s="17">
        <f>$O$1-1</f>
        <v>2019</v>
      </c>
      <c r="J9" s="17">
        <f>$O$1</f>
        <v>2020</v>
      </c>
      <c r="K9" s="18" t="s">
        <v>7</v>
      </c>
    </row>
    <row r="10" spans="1:313" ht="6" customHeight="1" x14ac:dyDescent="0.3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313" x14ac:dyDescent="0.3">
      <c r="A11" s="6">
        <v>101</v>
      </c>
      <c r="B11" s="20" t="s">
        <v>8</v>
      </c>
      <c r="C11" s="21"/>
      <c r="D11" s="22"/>
      <c r="E11" s="22">
        <v>204.410070768</v>
      </c>
      <c r="F11" s="22">
        <v>147.99880189857427</v>
      </c>
      <c r="G11" s="21">
        <f t="shared" ref="G11" si="0">F11/E11*100-100</f>
        <v>-27.597108428894884</v>
      </c>
      <c r="H11" s="22"/>
      <c r="I11" s="23">
        <v>571.04720931200006</v>
      </c>
      <c r="J11" s="23">
        <v>498.79714072210095</v>
      </c>
      <c r="K11" s="21">
        <f t="shared" ref="K11" si="1">J11/I11*100-100</f>
        <v>-12.652205879255803</v>
      </c>
      <c r="M11" s="24"/>
    </row>
    <row r="12" spans="1:313" ht="12.75" customHeight="1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313" x14ac:dyDescent="0.3">
      <c r="A13" s="25">
        <v>53</v>
      </c>
      <c r="B13" s="19" t="s">
        <v>9</v>
      </c>
      <c r="C13" s="21"/>
      <c r="D13" s="26"/>
      <c r="E13" s="26">
        <v>43.498793302999999</v>
      </c>
      <c r="F13" s="26">
        <v>33.294367191899994</v>
      </c>
      <c r="G13" s="27">
        <f>F13/E13*100-100</f>
        <v>-23.459101589368075</v>
      </c>
      <c r="H13" s="26"/>
      <c r="I13" s="26">
        <v>108.613214853</v>
      </c>
      <c r="J13" s="26">
        <v>105.1445028263</v>
      </c>
      <c r="K13" s="27">
        <f>J13/I13*100-100</f>
        <v>-3.1936371935907175</v>
      </c>
      <c r="M13" s="24"/>
    </row>
    <row r="14" spans="1:313" x14ac:dyDescent="0.3">
      <c r="A14" s="6">
        <v>55</v>
      </c>
      <c r="B14" s="19" t="s">
        <v>10</v>
      </c>
      <c r="C14" s="27"/>
      <c r="D14" s="26"/>
      <c r="E14" s="26">
        <v>41.144904691999997</v>
      </c>
      <c r="F14" s="26">
        <v>18.80277547455</v>
      </c>
      <c r="G14" s="27">
        <f t="shared" ref="G14:G16" si="2">F14/E14*100-100</f>
        <v>-54.301083900175094</v>
      </c>
      <c r="H14" s="26"/>
      <c r="I14" s="26">
        <v>113.52254793499999</v>
      </c>
      <c r="J14" s="26">
        <v>86.705138756550014</v>
      </c>
      <c r="K14" s="27">
        <f t="shared" ref="K14:K16" si="3">J14/I14*100-100</f>
        <v>-23.622980338500611</v>
      </c>
      <c r="M14" s="24"/>
    </row>
    <row r="15" spans="1:313" x14ac:dyDescent="0.3">
      <c r="A15" s="6">
        <v>80</v>
      </c>
      <c r="B15" s="19" t="s">
        <v>11</v>
      </c>
      <c r="C15" s="27"/>
      <c r="D15" s="26"/>
      <c r="E15" s="26">
        <v>32.065315312999999</v>
      </c>
      <c r="F15" s="26">
        <v>27.135783348</v>
      </c>
      <c r="G15" s="27">
        <f t="shared" si="2"/>
        <v>-15.373408671897437</v>
      </c>
      <c r="H15" s="26"/>
      <c r="I15" s="26">
        <v>101.455533023</v>
      </c>
      <c r="J15" s="26">
        <v>73.319596986999997</v>
      </c>
      <c r="K15" s="27">
        <f t="shared" si="3"/>
        <v>-27.732283491745662</v>
      </c>
      <c r="M15" s="24"/>
    </row>
    <row r="16" spans="1:313" x14ac:dyDescent="0.3">
      <c r="A16" s="25">
        <v>327</v>
      </c>
      <c r="B16" s="19" t="s">
        <v>12</v>
      </c>
      <c r="C16" s="27"/>
      <c r="D16" s="26"/>
      <c r="E16" s="26">
        <v>34.044027713000006</v>
      </c>
      <c r="F16" s="26">
        <v>30.9364936218</v>
      </c>
      <c r="G16" s="27">
        <f t="shared" si="2"/>
        <v>-9.1279860226801617</v>
      </c>
      <c r="H16" s="26"/>
      <c r="I16" s="26">
        <v>79.339044088999998</v>
      </c>
      <c r="J16" s="26">
        <v>94.522369518899993</v>
      </c>
      <c r="K16" s="27">
        <f t="shared" si="3"/>
        <v>19.137267916749565</v>
      </c>
      <c r="M16" s="24"/>
    </row>
    <row r="17" spans="1:13" x14ac:dyDescent="0.3">
      <c r="A17" s="6">
        <v>78</v>
      </c>
      <c r="B17" s="19" t="s">
        <v>13</v>
      </c>
      <c r="C17" s="27"/>
      <c r="D17" s="26"/>
      <c r="E17" s="26">
        <v>9.9408721090000007</v>
      </c>
      <c r="F17" s="26">
        <v>9.6178374000000009</v>
      </c>
      <c r="G17" s="27">
        <f>F17/E17*100-100</f>
        <v>-3.2495610592106772</v>
      </c>
      <c r="H17" s="26"/>
      <c r="I17" s="26">
        <v>36.171759909000002</v>
      </c>
      <c r="J17" s="26">
        <v>36.429445299999998</v>
      </c>
      <c r="K17" s="27">
        <f>J17/I17*100-100</f>
        <v>0.71239384439208209</v>
      </c>
      <c r="M17" s="24"/>
    </row>
    <row r="18" spans="1:13" x14ac:dyDescent="0.3">
      <c r="A18" s="6">
        <v>56</v>
      </c>
      <c r="B18" s="19" t="s">
        <v>14</v>
      </c>
      <c r="C18" s="27"/>
      <c r="D18" s="26"/>
      <c r="E18" s="26">
        <v>15.601391639999999</v>
      </c>
      <c r="F18" s="26">
        <v>10.740308632</v>
      </c>
      <c r="G18" s="27">
        <f>F18/E18*100-100</f>
        <v>-31.158008978742615</v>
      </c>
      <c r="H18" s="26"/>
      <c r="I18" s="26">
        <v>47.053017226999998</v>
      </c>
      <c r="J18" s="26">
        <v>37.992000710200003</v>
      </c>
      <c r="K18" s="27">
        <f>J18/I18*100-100</f>
        <v>-19.257036106922797</v>
      </c>
      <c r="M18" s="24"/>
    </row>
    <row r="19" spans="1:13" x14ac:dyDescent="0.3">
      <c r="A19" s="6">
        <v>79</v>
      </c>
      <c r="B19" s="19" t="s">
        <v>15</v>
      </c>
      <c r="C19" s="27"/>
      <c r="D19" s="26"/>
      <c r="E19" s="26">
        <v>10.613943459</v>
      </c>
      <c r="F19" s="26">
        <v>4.812061677</v>
      </c>
      <c r="G19" s="27">
        <f>F19/E19*100-100</f>
        <v>-54.662829177597935</v>
      </c>
      <c r="H19" s="26"/>
      <c r="I19" s="26">
        <v>31.842762028999999</v>
      </c>
      <c r="J19" s="26">
        <v>19.289778812200002</v>
      </c>
      <c r="K19" s="27">
        <f>J19/I19*100-100</f>
        <v>-39.421778818582645</v>
      </c>
      <c r="M19" s="24"/>
    </row>
    <row r="20" spans="1:13" x14ac:dyDescent="0.3">
      <c r="A20" s="6">
        <v>62</v>
      </c>
      <c r="B20" s="19" t="s">
        <v>16</v>
      </c>
      <c r="C20" s="27"/>
      <c r="D20" s="26"/>
      <c r="E20" s="26">
        <v>2.7578378880000001</v>
      </c>
      <c r="F20" s="26">
        <v>2.7582485579999996</v>
      </c>
      <c r="G20" s="27">
        <f t="shared" ref="G20:G22" si="4">F20/E20*100-100</f>
        <v>1.489101305722329E-2</v>
      </c>
      <c r="H20" s="26"/>
      <c r="I20" s="26">
        <v>8.8519089380000011</v>
      </c>
      <c r="J20" s="26">
        <v>9.3589175529999995</v>
      </c>
      <c r="K20" s="27">
        <f t="shared" ref="K20:K22" si="5">J20/I20*100-100</f>
        <v>5.7276754488908068</v>
      </c>
    </row>
    <row r="21" spans="1:13" x14ac:dyDescent="0.3">
      <c r="B21" s="19"/>
      <c r="C21" s="27"/>
      <c r="D21" s="26"/>
      <c r="E21" s="26"/>
      <c r="F21" s="26"/>
      <c r="G21" s="26"/>
      <c r="H21" s="26"/>
      <c r="I21" s="26"/>
      <c r="J21" s="26"/>
      <c r="K21" s="26"/>
    </row>
    <row r="22" spans="1:13" x14ac:dyDescent="0.3">
      <c r="B22" s="19" t="s">
        <v>17</v>
      </c>
      <c r="C22" s="27"/>
      <c r="D22" s="26"/>
      <c r="E22" s="26">
        <f>E11-SUM(E13:E20)</f>
        <v>14.742984650999972</v>
      </c>
      <c r="F22" s="26">
        <f>F11-SUM(F13:F20)</f>
        <v>9.9009259953242861</v>
      </c>
      <c r="G22" s="27">
        <f t="shared" si="4"/>
        <v>-32.843137060088196</v>
      </c>
      <c r="H22" s="26"/>
      <c r="I22" s="26">
        <f>I11-SUM(I13:I20)</f>
        <v>44.197421309000106</v>
      </c>
      <c r="J22" s="26">
        <f>J11-SUM(J13:J20)</f>
        <v>36.035390257950951</v>
      </c>
      <c r="K22" s="27">
        <f t="shared" si="5"/>
        <v>-18.467211003070645</v>
      </c>
      <c r="M22" s="24"/>
    </row>
    <row r="23" spans="1:13" ht="6" customHeigh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3" x14ac:dyDescent="0.3">
      <c r="B24" s="28" t="s">
        <v>18</v>
      </c>
      <c r="C24" s="28"/>
      <c r="D24" s="28"/>
      <c r="E24" s="28"/>
      <c r="F24" s="28"/>
      <c r="G24" s="28"/>
      <c r="H24" s="28"/>
      <c r="I24" s="28"/>
      <c r="J24" s="28"/>
      <c r="K24" s="28"/>
    </row>
  </sheetData>
  <mergeCells count="5">
    <mergeCell ref="B6:K6"/>
    <mergeCell ref="B7:K7"/>
    <mergeCell ref="B8:B9"/>
    <mergeCell ref="E8:G8"/>
    <mergeCell ref="I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NE01C122003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2020-05-22T22:09:08Z</dcterms:created>
  <dcterms:modified xsi:type="dcterms:W3CDTF">2020-05-22T22:09:09Z</dcterms:modified>
</cp:coreProperties>
</file>